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80" yWindow="0" windowWidth="18440" windowHeight="12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'Sheet1'!$A$1:$K$42</definedName>
  </definedNames>
  <calcPr fullCalcOnLoad="1"/>
</workbook>
</file>

<file path=xl/sharedStrings.xml><?xml version="1.0" encoding="utf-8"?>
<sst xmlns="http://schemas.openxmlformats.org/spreadsheetml/2006/main" count="94" uniqueCount="57">
  <si>
    <t>Engineering &amp; technology</t>
  </si>
  <si>
    <t>Architecture, building &amp; planning</t>
  </si>
  <si>
    <t>Social studies</t>
  </si>
  <si>
    <t>Law</t>
  </si>
  <si>
    <t>Business &amp; administrative studies</t>
  </si>
  <si>
    <t>Mass communications &amp; documentation</t>
  </si>
  <si>
    <t>(1) Numbers reported under 'Supplementary subject information' are within and not additional to the overall total, but are disaggregated from it on a different pattern from the 19 subject areas.</t>
  </si>
  <si>
    <t>2004-5 HESA data on all students</t>
  </si>
  <si>
    <t>Languages</t>
  </si>
  <si>
    <t>Historical &amp; philosophical studies</t>
  </si>
  <si>
    <t>Creative arts &amp; design</t>
  </si>
  <si>
    <t>Education</t>
  </si>
  <si>
    <t>Combined</t>
  </si>
  <si>
    <t>Total - All subject areas</t>
  </si>
  <si>
    <t>Supplementary subject information(1)</t>
  </si>
  <si>
    <t>Geography &amp; environmental sciences</t>
  </si>
  <si>
    <t>Economics &amp; politics</t>
  </si>
  <si>
    <t>English</t>
  </si>
  <si>
    <t>Medicine &amp; dentistry</t>
  </si>
  <si>
    <t>Subjects allied to medicine</t>
  </si>
  <si>
    <t>Biological sciences</t>
  </si>
  <si>
    <t>Psychology</t>
  </si>
  <si>
    <t>Veterinary science</t>
  </si>
  <si>
    <t>Agriculture &amp; related subjects</t>
  </si>
  <si>
    <t>Physical sciences</t>
  </si>
  <si>
    <t>Mathematical sciences</t>
  </si>
  <si>
    <t>Computer science</t>
  </si>
  <si>
    <t>Nmb. Students</t>
  </si>
  <si>
    <t>% students</t>
  </si>
  <si>
    <t>QET group</t>
  </si>
  <si>
    <t>QE group</t>
  </si>
  <si>
    <t>QE tot</t>
  </si>
  <si>
    <t>Arts/sci</t>
  </si>
  <si>
    <t xml:space="preserve">Arts </t>
  </si>
  <si>
    <t>Science</t>
  </si>
  <si>
    <t>students</t>
  </si>
  <si>
    <t>%</t>
  </si>
  <si>
    <t>Voc/pure</t>
  </si>
  <si>
    <t>Voc,applied</t>
  </si>
  <si>
    <t>non-voc, Pure</t>
  </si>
  <si>
    <t>Medic 5</t>
  </si>
  <si>
    <t>Bio 2</t>
  </si>
  <si>
    <t>Sci 3</t>
  </si>
  <si>
    <t>Creative 4</t>
  </si>
  <si>
    <t>Math 6</t>
  </si>
  <si>
    <t>Business 7</t>
  </si>
  <si>
    <t>Law   -</t>
  </si>
  <si>
    <t>ArtSocSci 8</t>
  </si>
  <si>
    <t>Engineering 9</t>
  </si>
  <si>
    <t xml:space="preserve">Other   </t>
  </si>
  <si>
    <t>Health 1</t>
  </si>
  <si>
    <t>sci</t>
  </si>
  <si>
    <t>arts</t>
  </si>
  <si>
    <t>Arts,soft vs.  Sci,hard</t>
  </si>
  <si>
    <t>vocational, applied  vs.  non-voc, pure</t>
  </si>
  <si>
    <t>voc</t>
  </si>
  <si>
    <t>pure</t>
  </si>
</sst>
</file>

<file path=xl/styles.xml><?xml version="1.0" encoding="utf-8"?>
<styleSheet xmlns="http://schemas.openxmlformats.org/spreadsheetml/2006/main">
  <numFmts count="8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"/>
      <family val="0"/>
    </font>
    <font>
      <b/>
      <sz val="12"/>
      <name val="Tms Rmn"/>
      <family val="0"/>
    </font>
    <font>
      <sz val="12"/>
      <name val="Tms Rmn"/>
      <family val="0"/>
    </font>
    <font>
      <b/>
      <sz val="14"/>
      <name val="Tms Rm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" xfId="0" applyNumberFormat="1" applyFont="1" applyBorder="1" applyAlignment="1" applyProtection="1">
      <alignment wrapText="1"/>
      <protection locked="0"/>
    </xf>
    <xf numFmtId="10" fontId="6" fillId="0" borderId="0" xfId="0" applyNumberFormat="1" applyFont="1" applyAlignment="1">
      <alignment/>
    </xf>
    <xf numFmtId="49" fontId="6" fillId="0" borderId="1" xfId="0" applyNumberFormat="1" applyFont="1" applyFill="1" applyBorder="1" applyAlignment="1" applyProtection="1">
      <alignment horizontal="left" wrapText="1" indent="2"/>
      <protection locked="0"/>
    </xf>
    <xf numFmtId="49" fontId="6" fillId="0" borderId="1" xfId="0" applyNumberFormat="1" applyFont="1" applyBorder="1" applyAlignment="1" applyProtection="1">
      <alignment horizontal="left" wrapText="1" indent="2"/>
      <protection locked="0"/>
    </xf>
    <xf numFmtId="49" fontId="6" fillId="0" borderId="2" xfId="19" applyNumberFormat="1" applyFont="1" applyBorder="1" applyAlignment="1" applyProtection="1">
      <alignment/>
      <protection locked="0"/>
    </xf>
    <xf numFmtId="0" fontId="6" fillId="0" borderId="3" xfId="19" applyFont="1" applyBorder="1" applyProtection="1">
      <alignment/>
      <protection locked="0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3" fontId="6" fillId="0" borderId="0" xfId="19" applyNumberFormat="1" applyFont="1" applyBorder="1" applyProtection="1">
      <alignment/>
      <protection locked="0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/>
    </xf>
    <xf numFmtId="3" fontId="6" fillId="0" borderId="0" xfId="19" applyNumberFormat="1" applyFont="1" applyBorder="1" applyAlignment="1" applyProtection="1">
      <alignment horizontal="right"/>
      <protection locked="0"/>
    </xf>
    <xf numFmtId="3" fontId="6" fillId="0" borderId="0" xfId="19" applyNumberFormat="1" applyFont="1" applyBorder="1" applyAlignment="1" applyProtection="1">
      <alignment/>
      <protection locked="0"/>
    </xf>
    <xf numFmtId="49" fontId="5" fillId="0" borderId="0" xfId="19" applyNumberFormat="1" applyFont="1" applyBorder="1" applyAlignment="1" applyProtection="1">
      <alignment horizontal="right"/>
      <protection locked="0"/>
    </xf>
    <xf numFmtId="49" fontId="7" fillId="0" borderId="1" xfId="0" applyNumberFormat="1" applyFont="1" applyBorder="1" applyAlignment="1" applyProtection="1">
      <alignment vertical="top"/>
      <protection locked="0"/>
    </xf>
    <xf numFmtId="10" fontId="6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2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A1">
      <selection activeCell="G19" sqref="G19"/>
    </sheetView>
  </sheetViews>
  <sheetFormatPr defaultColWidth="11.00390625" defaultRowHeight="12"/>
  <cols>
    <col min="1" max="1" width="36.00390625" style="1" customWidth="1"/>
    <col min="2" max="2" width="14.50390625" style="1" customWidth="1"/>
    <col min="3" max="3" width="10.625" style="1" customWidth="1"/>
    <col min="4" max="4" width="7.625" style="2" customWidth="1"/>
    <col min="5" max="5" width="11.00390625" style="2" customWidth="1"/>
    <col min="6" max="6" width="12.625" style="2" customWidth="1"/>
    <col min="7" max="7" width="13.875" style="1" customWidth="1"/>
    <col min="8" max="8" width="9.375" style="1" customWidth="1"/>
    <col min="9" max="9" width="15.125" style="1" customWidth="1"/>
    <col min="10" max="10" width="12.00390625" style="1" customWidth="1"/>
    <col min="11" max="11" width="12.375" style="1" customWidth="1"/>
    <col min="12" max="16384" width="55.625" style="1" customWidth="1"/>
  </cols>
  <sheetData>
    <row r="1" spans="1:6" ht="73.5" customHeight="1">
      <c r="A1" s="23" t="s">
        <v>7</v>
      </c>
      <c r="B1" s="22" t="s">
        <v>27</v>
      </c>
      <c r="C1" s="10" t="s">
        <v>28</v>
      </c>
      <c r="D1" s="14" t="s">
        <v>29</v>
      </c>
      <c r="E1" s="13" t="s">
        <v>53</v>
      </c>
      <c r="F1" s="13" t="s">
        <v>54</v>
      </c>
    </row>
    <row r="2" spans="1:6" ht="12.75">
      <c r="A2" s="3" t="s">
        <v>18</v>
      </c>
      <c r="B2" s="21">
        <v>55960</v>
      </c>
      <c r="C2" s="4">
        <f aca="true" t="shared" si="0" ref="C2:C20">B2/B$22</f>
        <v>0.024462960210531837</v>
      </c>
      <c r="D2" s="12">
        <v>5</v>
      </c>
      <c r="E2" s="2" t="s">
        <v>51</v>
      </c>
      <c r="F2" s="2" t="s">
        <v>55</v>
      </c>
    </row>
    <row r="3" spans="1:6" ht="12.75">
      <c r="A3" s="3" t="s">
        <v>19</v>
      </c>
      <c r="B3" s="15">
        <v>300140</v>
      </c>
      <c r="C3" s="4">
        <f t="shared" si="0"/>
        <v>0.1312064488489819</v>
      </c>
      <c r="D3" s="12">
        <v>1</v>
      </c>
      <c r="E3" s="2" t="s">
        <v>51</v>
      </c>
      <c r="F3" s="2" t="s">
        <v>55</v>
      </c>
    </row>
    <row r="4" spans="1:6" ht="12.75">
      <c r="A4" s="3" t="s">
        <v>20</v>
      </c>
      <c r="B4" s="15">
        <v>149520</v>
      </c>
      <c r="C4" s="4">
        <f t="shared" si="0"/>
        <v>0.06536279147031308</v>
      </c>
      <c r="D4" s="12">
        <v>2</v>
      </c>
      <c r="E4" s="2" t="s">
        <v>51</v>
      </c>
      <c r="F4" s="2" t="s">
        <v>56</v>
      </c>
    </row>
    <row r="5" spans="1:6" ht="12.75">
      <c r="A5" s="3" t="s">
        <v>22</v>
      </c>
      <c r="B5" s="15">
        <v>4380</v>
      </c>
      <c r="C5" s="4">
        <f t="shared" si="0"/>
        <v>0.0019147206169072453</v>
      </c>
      <c r="D5" s="12">
        <v>5</v>
      </c>
      <c r="E5" s="2" t="s">
        <v>51</v>
      </c>
      <c r="F5" s="2" t="s">
        <v>55</v>
      </c>
    </row>
    <row r="6" spans="1:6" ht="12.75">
      <c r="A6" s="3" t="s">
        <v>23</v>
      </c>
      <c r="B6" s="15">
        <v>15150</v>
      </c>
      <c r="C6" s="4">
        <f t="shared" si="0"/>
        <v>0.006622835010535335</v>
      </c>
      <c r="D6" s="12">
        <v>5</v>
      </c>
      <c r="E6" s="2" t="s">
        <v>51</v>
      </c>
      <c r="F6" s="2" t="s">
        <v>55</v>
      </c>
    </row>
    <row r="7" spans="1:6" ht="12.75">
      <c r="A7" s="3" t="s">
        <v>24</v>
      </c>
      <c r="B7" s="15">
        <v>78685</v>
      </c>
      <c r="C7" s="4">
        <f t="shared" si="0"/>
        <v>0.03439721272633484</v>
      </c>
      <c r="D7" s="12">
        <v>3</v>
      </c>
      <c r="E7" s="2" t="s">
        <v>51</v>
      </c>
      <c r="F7" s="2" t="s">
        <v>56</v>
      </c>
    </row>
    <row r="8" spans="1:6" ht="12.75">
      <c r="A8" s="3" t="s">
        <v>25</v>
      </c>
      <c r="B8" s="15">
        <v>31370</v>
      </c>
      <c r="C8" s="4">
        <f t="shared" si="0"/>
        <v>0.013713421404653033</v>
      </c>
      <c r="D8" s="12">
        <v>6</v>
      </c>
      <c r="E8" s="2" t="s">
        <v>51</v>
      </c>
      <c r="F8" s="2" t="s">
        <v>56</v>
      </c>
    </row>
    <row r="9" spans="1:6" ht="12.75">
      <c r="A9" s="3" t="s">
        <v>26</v>
      </c>
      <c r="B9" s="15">
        <v>131280</v>
      </c>
      <c r="C9" s="4">
        <f t="shared" si="0"/>
        <v>0.05738916040812401</v>
      </c>
      <c r="D9" s="12">
        <v>6</v>
      </c>
      <c r="E9" s="2" t="s">
        <v>51</v>
      </c>
      <c r="F9" s="2" t="s">
        <v>55</v>
      </c>
    </row>
    <row r="10" spans="1:6" ht="12.75">
      <c r="A10" s="3" t="s">
        <v>0</v>
      </c>
      <c r="B10" s="15">
        <v>137825</v>
      </c>
      <c r="C10" s="4">
        <f t="shared" si="0"/>
        <v>0.060250312562840434</v>
      </c>
      <c r="D10" s="12">
        <v>9</v>
      </c>
      <c r="E10" s="2" t="s">
        <v>51</v>
      </c>
      <c r="F10" s="2" t="s">
        <v>55</v>
      </c>
    </row>
    <row r="11" spans="1:6" ht="12.75">
      <c r="A11" s="3" t="s">
        <v>1</v>
      </c>
      <c r="B11" s="15">
        <v>49715</v>
      </c>
      <c r="C11" s="4">
        <f t="shared" si="0"/>
        <v>0.02173295330354879</v>
      </c>
      <c r="D11" s="12">
        <v>9</v>
      </c>
      <c r="E11" s="2" t="s">
        <v>52</v>
      </c>
      <c r="F11" s="2" t="s">
        <v>55</v>
      </c>
    </row>
    <row r="12" spans="1:6" ht="12.75">
      <c r="A12" s="3" t="s">
        <v>2</v>
      </c>
      <c r="B12" s="15">
        <v>194580</v>
      </c>
      <c r="C12" s="4">
        <f t="shared" si="0"/>
        <v>0.08506080767986571</v>
      </c>
      <c r="D12" s="12">
        <v>8</v>
      </c>
      <c r="E12" s="2" t="s">
        <v>52</v>
      </c>
      <c r="F12" s="2" t="s">
        <v>56</v>
      </c>
    </row>
    <row r="13" spans="1:6" ht="12.75">
      <c r="A13" s="3" t="s">
        <v>3</v>
      </c>
      <c r="B13" s="15">
        <v>86655</v>
      </c>
      <c r="C13" s="4">
        <f t="shared" si="0"/>
        <v>0.03788130480778478</v>
      </c>
      <c r="D13" s="12">
        <v>11</v>
      </c>
      <c r="E13" s="2" t="s">
        <v>52</v>
      </c>
      <c r="F13" s="2" t="s">
        <v>55</v>
      </c>
    </row>
    <row r="14" spans="1:6" ht="12.75">
      <c r="A14" s="3" t="s">
        <v>4</v>
      </c>
      <c r="B14" s="15">
        <v>299310</v>
      </c>
      <c r="C14" s="4">
        <f t="shared" si="0"/>
        <v>0.1308436136635862</v>
      </c>
      <c r="D14" s="12">
        <v>7</v>
      </c>
      <c r="E14" s="2" t="s">
        <v>52</v>
      </c>
      <c r="F14" s="2" t="s">
        <v>55</v>
      </c>
    </row>
    <row r="15" spans="1:6" ht="12.75">
      <c r="A15" s="3" t="s">
        <v>5</v>
      </c>
      <c r="B15" s="15">
        <v>46765</v>
      </c>
      <c r="C15" s="4">
        <f t="shared" si="0"/>
        <v>0.020443358367503956</v>
      </c>
      <c r="D15" s="12">
        <v>10</v>
      </c>
      <c r="E15" s="2" t="s">
        <v>52</v>
      </c>
      <c r="F15" s="2" t="s">
        <v>55</v>
      </c>
    </row>
    <row r="16" spans="1:6" ht="12.75">
      <c r="A16" s="3" t="s">
        <v>8</v>
      </c>
      <c r="B16" s="15">
        <v>134575</v>
      </c>
      <c r="C16" s="4">
        <f t="shared" si="0"/>
        <v>0.05882957237906222</v>
      </c>
      <c r="D16" s="12">
        <v>8</v>
      </c>
      <c r="E16" s="2" t="s">
        <v>52</v>
      </c>
      <c r="F16" s="2" t="s">
        <v>56</v>
      </c>
    </row>
    <row r="17" spans="1:6" ht="12.75">
      <c r="A17" s="3" t="s">
        <v>9</v>
      </c>
      <c r="B17" s="15">
        <v>99245</v>
      </c>
      <c r="C17" s="4">
        <f t="shared" si="0"/>
        <v>0.04338503370432867</v>
      </c>
      <c r="D17" s="12">
        <v>8</v>
      </c>
      <c r="E17" s="2" t="s">
        <v>52</v>
      </c>
      <c r="F17" s="2" t="s">
        <v>56</v>
      </c>
    </row>
    <row r="18" spans="1:6" ht="12.75">
      <c r="A18" s="3" t="s">
        <v>10</v>
      </c>
      <c r="B18" s="15">
        <v>148390</v>
      </c>
      <c r="C18" s="4">
        <f t="shared" si="0"/>
        <v>0.06486881103718405</v>
      </c>
      <c r="D18" s="12">
        <v>4</v>
      </c>
      <c r="E18" s="2" t="s">
        <v>52</v>
      </c>
      <c r="F18" s="2" t="s">
        <v>55</v>
      </c>
    </row>
    <row r="19" spans="1:6" ht="12.75">
      <c r="A19" s="3" t="s">
        <v>11</v>
      </c>
      <c r="B19" s="15">
        <v>200905</v>
      </c>
      <c r="C19" s="4">
        <f t="shared" si="0"/>
        <v>0.08782578665291099</v>
      </c>
      <c r="D19" s="12">
        <v>8</v>
      </c>
      <c r="E19" s="2" t="s">
        <v>52</v>
      </c>
      <c r="F19" s="2" t="s">
        <v>55</v>
      </c>
    </row>
    <row r="20" spans="1:6" ht="12.75">
      <c r="A20" s="3" t="s">
        <v>12</v>
      </c>
      <c r="B20" s="20">
        <v>123095</v>
      </c>
      <c r="C20" s="4">
        <f t="shared" si="0"/>
        <v>0.05381108089913182</v>
      </c>
      <c r="D20" s="12">
        <v>10</v>
      </c>
      <c r="E20" s="2" t="s">
        <v>52</v>
      </c>
      <c r="F20" s="2" t="s">
        <v>56</v>
      </c>
    </row>
    <row r="21" spans="1:2" ht="12.75">
      <c r="A21" s="3"/>
      <c r="B21" s="20"/>
    </row>
    <row r="22" spans="1:2" ht="12.75">
      <c r="A22" s="3" t="s">
        <v>13</v>
      </c>
      <c r="B22" s="20">
        <v>2287540</v>
      </c>
    </row>
    <row r="23" spans="1:2" ht="12.75">
      <c r="A23" s="3"/>
      <c r="B23" s="15"/>
    </row>
    <row r="24" spans="1:2" ht="12.75">
      <c r="A24" s="5" t="s">
        <v>14</v>
      </c>
      <c r="B24" s="15"/>
    </row>
    <row r="25" spans="1:3" ht="12.75">
      <c r="A25" s="6" t="s">
        <v>21</v>
      </c>
      <c r="B25" s="15">
        <v>68265</v>
      </c>
      <c r="C25" s="4">
        <f>B25/B$22</f>
        <v>0.02984210112172902</v>
      </c>
    </row>
    <row r="26" spans="1:3" ht="12.75">
      <c r="A26" s="6" t="s">
        <v>15</v>
      </c>
      <c r="B26" s="15">
        <v>34670</v>
      </c>
      <c r="C26" s="4">
        <f>B26/B$22</f>
        <v>0.015156019129720135</v>
      </c>
    </row>
    <row r="27" spans="1:3" ht="12.75">
      <c r="A27" s="6" t="s">
        <v>16</v>
      </c>
      <c r="B27" s="15">
        <v>62285</v>
      </c>
      <c r="C27" s="4">
        <f>B27/B$22</f>
        <v>0.02722793918357712</v>
      </c>
    </row>
    <row r="28" spans="1:3" ht="12.75">
      <c r="A28" s="6" t="s">
        <v>17</v>
      </c>
      <c r="B28" s="15">
        <v>58410</v>
      </c>
      <c r="C28" s="4">
        <f>B28/B$22</f>
        <v>0.025533979733687717</v>
      </c>
    </row>
    <row r="29" spans="1:2" ht="12.75">
      <c r="A29" s="7"/>
      <c r="B29" s="8"/>
    </row>
    <row r="30" ht="66" customHeight="1">
      <c r="A30" s="9" t="s">
        <v>6</v>
      </c>
    </row>
    <row r="31" spans="3:11" ht="12.75">
      <c r="C31" s="10" t="s">
        <v>30</v>
      </c>
      <c r="D31" s="10" t="s">
        <v>31</v>
      </c>
      <c r="E31" s="10" t="s">
        <v>36</v>
      </c>
      <c r="F31" s="11" t="s">
        <v>32</v>
      </c>
      <c r="G31" s="10" t="s">
        <v>35</v>
      </c>
      <c r="H31" s="10" t="s">
        <v>36</v>
      </c>
      <c r="I31" s="10" t="s">
        <v>37</v>
      </c>
      <c r="J31" s="10" t="s">
        <v>35</v>
      </c>
      <c r="K31" s="10" t="s">
        <v>36</v>
      </c>
    </row>
    <row r="32" spans="3:11" ht="12.75">
      <c r="C32" s="1">
        <v>1</v>
      </c>
      <c r="D32" s="16">
        <f>SUMIF($D$2:$D$20,C32,$B$2:$B$20)</f>
        <v>300140</v>
      </c>
      <c r="E32" s="4">
        <f>D32/$B$22</f>
        <v>0.1312064488489819</v>
      </c>
      <c r="F32" s="18" t="s">
        <v>33</v>
      </c>
      <c r="G32" s="16">
        <f>SUMIF($E$2:$E$20,"sci",$B$2:$B$20)</f>
        <v>904310</v>
      </c>
      <c r="H32" s="19">
        <f>G32/$B$22</f>
        <v>0.3953198632592217</v>
      </c>
      <c r="I32" s="16" t="s">
        <v>38</v>
      </c>
      <c r="J32" s="16">
        <f>SUMIF($F$2:$F$20,"voc",$B$2:$B$20)</f>
        <v>1476475</v>
      </c>
      <c r="K32" s="4">
        <f>J32/$B$22</f>
        <v>0.6454422654904395</v>
      </c>
    </row>
    <row r="33" spans="3:11" ht="12.75">
      <c r="C33" s="1">
        <f>1+C32</f>
        <v>2</v>
      </c>
      <c r="D33" s="16">
        <f>SUMIF($D$2:$D$20,C33,$B$2:$B$20)-B25</f>
        <v>81255</v>
      </c>
      <c r="E33" s="4">
        <f aca="true" t="shared" si="1" ref="E33:E43">D33/$B$22</f>
        <v>0.03552069034858407</v>
      </c>
      <c r="F33" s="18" t="s">
        <v>34</v>
      </c>
      <c r="G33" s="16">
        <f>SUMIF($E$2:$E$20,"arts",$B$2:$B$20)</f>
        <v>1383235</v>
      </c>
      <c r="H33" s="19">
        <f>G33/$B$22</f>
        <v>0.6046823224949072</v>
      </c>
      <c r="I33" s="16" t="s">
        <v>39</v>
      </c>
      <c r="J33" s="16">
        <f>SUMIF($F$2:$F$20,"pure",$B$2:$B$20)</f>
        <v>811070</v>
      </c>
      <c r="K33" s="4">
        <f>J33/$B$22</f>
        <v>0.3545599202636894</v>
      </c>
    </row>
    <row r="34" spans="3:10" ht="12.75">
      <c r="C34" s="1">
        <f aca="true" t="shared" si="2" ref="C34:C43">1+C33</f>
        <v>3</v>
      </c>
      <c r="D34" s="16">
        <f aca="true" t="shared" si="3" ref="D34:D43">SUMIF($D$2:$D$20,C34,$B$2:$B$20)</f>
        <v>78685</v>
      </c>
      <c r="E34" s="4">
        <f t="shared" si="1"/>
        <v>0.03439721272633484</v>
      </c>
      <c r="F34" s="18"/>
      <c r="G34" s="17"/>
      <c r="H34" s="17"/>
      <c r="I34" s="17"/>
      <c r="J34" s="17"/>
    </row>
    <row r="35" spans="3:10" ht="12.75">
      <c r="C35" s="1">
        <f t="shared" si="2"/>
        <v>4</v>
      </c>
      <c r="D35" s="16">
        <f t="shared" si="3"/>
        <v>148390</v>
      </c>
      <c r="E35" s="4">
        <f t="shared" si="1"/>
        <v>0.06486881103718405</v>
      </c>
      <c r="F35" s="18"/>
      <c r="G35" s="17"/>
      <c r="H35" s="17"/>
      <c r="I35" s="17"/>
      <c r="J35" s="17"/>
    </row>
    <row r="36" spans="3:10" ht="12.75">
      <c r="C36" s="1">
        <f t="shared" si="2"/>
        <v>5</v>
      </c>
      <c r="D36" s="16">
        <f t="shared" si="3"/>
        <v>75490</v>
      </c>
      <c r="E36" s="4">
        <f t="shared" si="1"/>
        <v>0.03300051583797442</v>
      </c>
      <c r="F36" s="18"/>
      <c r="G36" s="17"/>
      <c r="H36" s="17"/>
      <c r="I36" s="17"/>
      <c r="J36" s="17"/>
    </row>
    <row r="37" spans="3:10" ht="12.75">
      <c r="C37" s="1">
        <f t="shared" si="2"/>
        <v>6</v>
      </c>
      <c r="D37" s="16">
        <f t="shared" si="3"/>
        <v>162650</v>
      </c>
      <c r="E37" s="4">
        <f t="shared" si="1"/>
        <v>0.07110258181277704</v>
      </c>
      <c r="F37" s="18"/>
      <c r="G37" s="17"/>
      <c r="H37" s="17"/>
      <c r="I37" s="17"/>
      <c r="J37" s="17"/>
    </row>
    <row r="38" spans="3:10" ht="12.75">
      <c r="C38" s="1">
        <f t="shared" si="2"/>
        <v>7</v>
      </c>
      <c r="D38" s="16">
        <f t="shared" si="3"/>
        <v>299310</v>
      </c>
      <c r="E38" s="4">
        <f t="shared" si="1"/>
        <v>0.1308436136635862</v>
      </c>
      <c r="F38" s="18"/>
      <c r="G38" s="17"/>
      <c r="H38" s="17"/>
      <c r="I38" s="17"/>
      <c r="J38" s="17"/>
    </row>
    <row r="39" spans="3:10" ht="12.75">
      <c r="C39" s="1">
        <f t="shared" si="2"/>
        <v>8</v>
      </c>
      <c r="D39" s="16">
        <f>SUMIF($D$2:$D$20,C39,$B$2:$B$20)+B25</f>
        <v>697570</v>
      </c>
      <c r="E39" s="4">
        <f t="shared" si="1"/>
        <v>0.3049433015378966</v>
      </c>
      <c r="F39" s="18"/>
      <c r="G39" s="17"/>
      <c r="H39" s="17"/>
      <c r="I39" s="17"/>
      <c r="J39" s="17"/>
    </row>
    <row r="40" spans="3:10" ht="12.75">
      <c r="C40" s="1">
        <f t="shared" si="2"/>
        <v>9</v>
      </c>
      <c r="D40" s="16">
        <f t="shared" si="3"/>
        <v>187540</v>
      </c>
      <c r="E40" s="4">
        <f t="shared" si="1"/>
        <v>0.08198326586638922</v>
      </c>
      <c r="F40" s="18"/>
      <c r="G40" s="17"/>
      <c r="H40" s="17"/>
      <c r="I40" s="17"/>
      <c r="J40" s="17"/>
    </row>
    <row r="41" spans="3:10" ht="12.75">
      <c r="C41" s="1">
        <f t="shared" si="2"/>
        <v>10</v>
      </c>
      <c r="D41" s="16">
        <f t="shared" si="3"/>
        <v>169860</v>
      </c>
      <c r="E41" s="4">
        <f t="shared" si="1"/>
        <v>0.07425443926663577</v>
      </c>
      <c r="F41" s="18"/>
      <c r="G41" s="17"/>
      <c r="H41" s="17"/>
      <c r="I41" s="17"/>
      <c r="J41" s="17"/>
    </row>
    <row r="42" spans="3:10" ht="12.75">
      <c r="C42" s="1">
        <f t="shared" si="2"/>
        <v>11</v>
      </c>
      <c r="D42" s="16">
        <f t="shared" si="3"/>
        <v>86655</v>
      </c>
      <c r="E42" s="4">
        <f t="shared" si="1"/>
        <v>0.03788130480778478</v>
      </c>
      <c r="F42" s="18"/>
      <c r="G42" s="17"/>
      <c r="H42" s="17"/>
      <c r="I42" s="17"/>
      <c r="J42" s="17"/>
    </row>
    <row r="43" spans="3:5" ht="12.75">
      <c r="C43" s="1">
        <f t="shared" si="2"/>
        <v>12</v>
      </c>
      <c r="D43" s="12">
        <f t="shared" si="3"/>
        <v>0</v>
      </c>
      <c r="E43" s="4">
        <f t="shared" si="1"/>
        <v>0</v>
      </c>
    </row>
    <row r="45" spans="4:10" ht="12.75">
      <c r="D45" s="2">
        <f>SUM(D32:D43)</f>
        <v>2287545</v>
      </c>
      <c r="G45" s="2">
        <f>SUM(G32:G43)</f>
        <v>2287545</v>
      </c>
      <c r="J45" s="2">
        <f>SUM(J32:J43)</f>
        <v>2287545</v>
      </c>
    </row>
    <row r="49" spans="2:5" ht="12.75">
      <c r="B49" s="4" t="s">
        <v>50</v>
      </c>
      <c r="C49" s="4">
        <v>0.111</v>
      </c>
      <c r="D49" s="24">
        <v>0.131</v>
      </c>
      <c r="E49" s="2">
        <v>1</v>
      </c>
    </row>
    <row r="50" spans="2:5" ht="12.75">
      <c r="B50" s="1" t="s">
        <v>40</v>
      </c>
      <c r="C50" s="4">
        <v>0.111</v>
      </c>
      <c r="D50" s="24">
        <v>0.033</v>
      </c>
      <c r="E50" s="2">
        <v>1</v>
      </c>
    </row>
    <row r="51" spans="2:5" ht="12.75">
      <c r="B51" s="1" t="s">
        <v>41</v>
      </c>
      <c r="C51" s="4">
        <v>0.111</v>
      </c>
      <c r="D51" s="24">
        <v>0.036</v>
      </c>
      <c r="E51" s="2">
        <v>4</v>
      </c>
    </row>
    <row r="52" spans="2:5" ht="12.75">
      <c r="B52" s="1" t="s">
        <v>42</v>
      </c>
      <c r="C52" s="4">
        <v>0.111</v>
      </c>
      <c r="D52" s="24">
        <v>0.034</v>
      </c>
      <c r="E52" s="2">
        <v>0</v>
      </c>
    </row>
    <row r="53" spans="2:5" ht="12.75">
      <c r="B53" s="1" t="s">
        <v>43</v>
      </c>
      <c r="C53" s="4">
        <v>0.111</v>
      </c>
      <c r="D53" s="24">
        <v>0.065</v>
      </c>
      <c r="E53" s="2">
        <v>2</v>
      </c>
    </row>
    <row r="54" spans="2:5" ht="12.75">
      <c r="B54" s="1" t="s">
        <v>44</v>
      </c>
      <c r="C54" s="4">
        <v>0.111</v>
      </c>
      <c r="D54" s="24">
        <v>0.071</v>
      </c>
      <c r="E54" s="2">
        <v>0</v>
      </c>
    </row>
    <row r="55" spans="2:5" ht="12.75">
      <c r="B55" s="1" t="s">
        <v>45</v>
      </c>
      <c r="C55" s="4">
        <v>0.111</v>
      </c>
      <c r="D55" s="24">
        <v>0.131</v>
      </c>
      <c r="E55" s="2">
        <v>2</v>
      </c>
    </row>
    <row r="56" spans="2:5" ht="12.75">
      <c r="B56" s="1" t="s">
        <v>46</v>
      </c>
      <c r="C56" s="19">
        <v>0</v>
      </c>
      <c r="D56" s="24">
        <v>0.038</v>
      </c>
      <c r="E56" s="2">
        <v>0</v>
      </c>
    </row>
    <row r="57" spans="2:5" ht="12.75">
      <c r="B57" s="1" t="s">
        <v>47</v>
      </c>
      <c r="C57" s="4">
        <v>0.111</v>
      </c>
      <c r="D57" s="24">
        <v>0.305</v>
      </c>
      <c r="E57" s="2">
        <v>3</v>
      </c>
    </row>
    <row r="58" spans="2:5" ht="12.75">
      <c r="B58" s="1" t="s">
        <v>48</v>
      </c>
      <c r="C58" s="4">
        <v>0.111</v>
      </c>
      <c r="D58" s="24">
        <v>0.082</v>
      </c>
      <c r="E58" s="2">
        <v>1</v>
      </c>
    </row>
    <row r="59" spans="2:5" ht="12.75">
      <c r="B59" s="1" t="s">
        <v>49</v>
      </c>
      <c r="C59" s="19">
        <v>0</v>
      </c>
      <c r="D59" s="24">
        <v>0.074</v>
      </c>
      <c r="E59" s="2">
        <v>0</v>
      </c>
    </row>
    <row r="61" ht="12.75">
      <c r="D61" s="24">
        <f>SUM(D49:D59)</f>
        <v>1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cp:lastPrinted>2007-02-24T18:37:13Z</cp:lastPrinted>
  <dcterms:created xsi:type="dcterms:W3CDTF">2007-02-24T15:18:27Z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